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lnem\OneDrive\UP\UP_Broumov\5_UPRAVA\"/>
    </mc:Choice>
  </mc:AlternateContent>
  <xr:revisionPtr revIDLastSave="0" documentId="13_ncr:1_{50BCE27E-A64C-4B1D-A1E9-BB85D4CAB572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celkový souhrn" sheetId="9" r:id="rId1"/>
    <sheet name="ZPF" sheetId="3" r:id="rId2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3" l="1"/>
  <c r="N30" i="3" s="1"/>
  <c r="H29" i="3"/>
  <c r="H30" i="3" s="1"/>
  <c r="F29" i="3"/>
  <c r="F30" i="3" s="1"/>
  <c r="I30" i="3"/>
  <c r="G30" i="3"/>
  <c r="E30" i="3"/>
  <c r="D30" i="3"/>
  <c r="N28" i="3"/>
  <c r="I28" i="3"/>
  <c r="H28" i="3"/>
  <c r="G28" i="3"/>
  <c r="F28" i="3"/>
  <c r="E28" i="3"/>
  <c r="D28" i="3"/>
  <c r="C28" i="3"/>
  <c r="N26" i="3"/>
  <c r="I26" i="3"/>
  <c r="H26" i="3"/>
  <c r="G26" i="3"/>
  <c r="F26" i="3"/>
  <c r="E26" i="3"/>
  <c r="D26" i="3"/>
  <c r="C26" i="3"/>
  <c r="N24" i="3"/>
  <c r="I24" i="3"/>
  <c r="H24" i="3"/>
  <c r="G24" i="3"/>
  <c r="F24" i="3"/>
  <c r="E24" i="3"/>
  <c r="D24" i="3"/>
  <c r="C24" i="3"/>
  <c r="N17" i="3"/>
  <c r="I17" i="3"/>
  <c r="H17" i="3"/>
  <c r="G17" i="3"/>
  <c r="F17" i="3"/>
  <c r="E17" i="3"/>
  <c r="D17" i="3"/>
  <c r="N22" i="3"/>
  <c r="I22" i="3"/>
  <c r="H22" i="3"/>
  <c r="G22" i="3"/>
  <c r="F22" i="3"/>
  <c r="E22" i="3"/>
  <c r="D22" i="3"/>
  <c r="C22" i="3"/>
  <c r="N9" i="3"/>
  <c r="C17" i="3"/>
  <c r="I9" i="3"/>
  <c r="H9" i="3"/>
  <c r="G9" i="3"/>
  <c r="F9" i="3"/>
  <c r="E9" i="3"/>
  <c r="D9" i="3"/>
  <c r="C9" i="3"/>
  <c r="I31" i="3" l="1"/>
  <c r="C29" i="3"/>
  <c r="C30" i="3" s="1"/>
  <c r="C31" i="3" s="1"/>
  <c r="N31" i="3"/>
  <c r="G31" i="3"/>
  <c r="D31" i="3"/>
  <c r="E31" i="3"/>
  <c r="F31" i="3"/>
  <c r="H31" i="3"/>
  <c r="D13" i="9"/>
  <c r="C7" i="9"/>
  <c r="D7" i="9"/>
  <c r="D51" i="9"/>
  <c r="C51" i="9"/>
  <c r="D46" i="9"/>
  <c r="C46" i="9"/>
  <c r="D41" i="9"/>
  <c r="C41" i="9"/>
  <c r="D34" i="9"/>
  <c r="C34" i="9"/>
  <c r="D27" i="9"/>
  <c r="C27" i="9"/>
  <c r="D22" i="9"/>
  <c r="C22" i="9"/>
  <c r="C13" i="9"/>
</calcChain>
</file>

<file path=xl/sharedStrings.xml><?xml version="1.0" encoding="utf-8"?>
<sst xmlns="http://schemas.openxmlformats.org/spreadsheetml/2006/main" count="160" uniqueCount="136">
  <si>
    <t>BI</t>
  </si>
  <si>
    <t>SR</t>
  </si>
  <si>
    <t>RZ</t>
  </si>
  <si>
    <t>BH</t>
  </si>
  <si>
    <t>ZV</t>
  </si>
  <si>
    <t>VS</t>
  </si>
  <si>
    <t>BV</t>
  </si>
  <si>
    <t>DS</t>
  </si>
  <si>
    <t>DL</t>
  </si>
  <si>
    <t>DX</t>
  </si>
  <si>
    <t>NT</t>
  </si>
  <si>
    <t>OK</t>
  </si>
  <si>
    <t>OX</t>
  </si>
  <si>
    <t>OM</t>
  </si>
  <si>
    <t>OS</t>
  </si>
  <si>
    <t>OV</t>
  </si>
  <si>
    <t>PV</t>
  </si>
  <si>
    <t>RH</t>
  </si>
  <si>
    <t>SM</t>
  </si>
  <si>
    <t>SV</t>
  </si>
  <si>
    <t>VD</t>
  </si>
  <si>
    <t>VZ</t>
  </si>
  <si>
    <t>W</t>
  </si>
  <si>
    <t>RN</t>
  </si>
  <si>
    <t>ZO</t>
  </si>
  <si>
    <t>I.</t>
  </si>
  <si>
    <t>II.</t>
  </si>
  <si>
    <t>III.</t>
  </si>
  <si>
    <t>IV.</t>
  </si>
  <si>
    <t>V.</t>
  </si>
  <si>
    <t>ZÁBOR ZPF CELKEM</t>
  </si>
  <si>
    <t>plochy bydlení (B)</t>
  </si>
  <si>
    <t>BH - bydlení - v bytových domech</t>
  </si>
  <si>
    <t>BI - bydlení - v rodinných domech - městské a příměstské</t>
  </si>
  <si>
    <t>BV - bydlení - v rodinných domech - venkovské</t>
  </si>
  <si>
    <t>plochy rekreace (R)</t>
  </si>
  <si>
    <t>RH - rekreace - plochy staveb pro hromadnou rekreaci</t>
  </si>
  <si>
    <t>RZ - rekreace - zahrádkové osady</t>
  </si>
  <si>
    <t>RN - rekreace - na plochách přírodního charakteru</t>
  </si>
  <si>
    <t>plochy občanského vybavení (O)</t>
  </si>
  <si>
    <t>OV - občanské vybavení - veřejná infrastruktura</t>
  </si>
  <si>
    <t>OM - občanské vybavení - komerční zařízení malá a střední</t>
  </si>
  <si>
    <t>OK - občanské vybavení - komerční zařízení plošně rozsáhlá</t>
  </si>
  <si>
    <t>OS - občanské vybavení - tělovýchovná a sportovní zařízení</t>
  </si>
  <si>
    <t>OH - občanské vybavení - hřbitovy</t>
  </si>
  <si>
    <t>OX - občanské vybavení se specifickým využitím</t>
  </si>
  <si>
    <t>plochy smíšené obytné (S)</t>
  </si>
  <si>
    <t>SC - plochy smíšené obytné - v centrech měst</t>
  </si>
  <si>
    <t>SM - plochy smíšené obytné - městské</t>
  </si>
  <si>
    <t>SV - plochy smíšené obytné - venkovské</t>
  </si>
  <si>
    <t>SR - plochy smíšené obytné - rekreační</t>
  </si>
  <si>
    <t>plochy dopravní infrastruktury (D)</t>
  </si>
  <si>
    <t>DS – dopravní infrastruktura - silniční</t>
  </si>
  <si>
    <t>DZ - dopravní infrastruktura – železniční (drážní)</t>
  </si>
  <si>
    <t>DL - dopravní infrastruktura - letecká</t>
  </si>
  <si>
    <t>DX - dopravní infrastruktura - se specifickým využitím</t>
  </si>
  <si>
    <t>plochy technické infrastruktury (T)</t>
  </si>
  <si>
    <t>TI - technická infrastruktura – inženýrské sítě</t>
  </si>
  <si>
    <t>TX - technická infrastruktura - se specifickým využitím</t>
  </si>
  <si>
    <t>plochy výroby a skladování (V)</t>
  </si>
  <si>
    <t>plochy smíšené výrobní (I)</t>
  </si>
  <si>
    <t>VS – plochy smíšené výrobní</t>
  </si>
  <si>
    <t>plochy veřejných prostranství (P)</t>
  </si>
  <si>
    <t>PV - veřejná prostranství</t>
  </si>
  <si>
    <t>ZV - veřejná prostranství – veřejná zeleň</t>
  </si>
  <si>
    <t>plochy zeleně (Z)</t>
  </si>
  <si>
    <t>ZS - zeleň - soukromá a vyhrazená</t>
  </si>
  <si>
    <t>ZO - zeleň - ochranná a izolační</t>
  </si>
  <si>
    <t>plochy vodní a vodohospodářské (W)</t>
  </si>
  <si>
    <t>W - plochy vodní a vodohospodářské</t>
  </si>
  <si>
    <t>plochy zemědělské (A)</t>
  </si>
  <si>
    <t>NZ – plochy zemědělské</t>
  </si>
  <si>
    <t>plochy lesní (L)</t>
  </si>
  <si>
    <t>NL – plochy lesní</t>
  </si>
  <si>
    <t>plochy přírodní (N)</t>
  </si>
  <si>
    <t>NP – plochy přírodní</t>
  </si>
  <si>
    <t>plochy smíšené nezastavěného území (H)</t>
  </si>
  <si>
    <t>NS – plochy smíšené nezastavěného území</t>
  </si>
  <si>
    <t>plochy těžby nerostů (M)</t>
  </si>
  <si>
    <t>NT – plochy těžby nerostů - nezastavitelné</t>
  </si>
  <si>
    <t>TZ – plochy těžby nerostů - zastavitelné</t>
  </si>
  <si>
    <t>OH</t>
  </si>
  <si>
    <t>SC</t>
  </si>
  <si>
    <t>DZ</t>
  </si>
  <si>
    <t>TI</t>
  </si>
  <si>
    <t>TX</t>
  </si>
  <si>
    <t>NZ</t>
  </si>
  <si>
    <t>NL</t>
  </si>
  <si>
    <t>NP</t>
  </si>
  <si>
    <t>NS</t>
  </si>
  <si>
    <t>ZS</t>
  </si>
  <si>
    <t>ZPF zábor</t>
  </si>
  <si>
    <t>stav</t>
  </si>
  <si>
    <t>návrh</t>
  </si>
  <si>
    <t>souhrn výměry záboru (ha)</t>
  </si>
  <si>
    <t>Informace podle ustanovení §3 odst. 1 písm. g)</t>
  </si>
  <si>
    <t>označení plochy / koridoru</t>
  </si>
  <si>
    <t>navržené využití</t>
  </si>
  <si>
    <t>výměra záboru podle tříd ochrany (ha)</t>
  </si>
  <si>
    <t>Broumov</t>
  </si>
  <si>
    <t>informace o existenci závlah</t>
  </si>
  <si>
    <t>informace o existenci odvodnění</t>
  </si>
  <si>
    <t>Z01</t>
  </si>
  <si>
    <t>K01a</t>
  </si>
  <si>
    <t>K01b</t>
  </si>
  <si>
    <t>K02</t>
  </si>
  <si>
    <t>K04</t>
  </si>
  <si>
    <t>zábor plochy lesa</t>
  </si>
  <si>
    <t>Z02</t>
  </si>
  <si>
    <t>Z03</t>
  </si>
  <si>
    <t>Z07</t>
  </si>
  <si>
    <t>Z09</t>
  </si>
  <si>
    <t>Z10</t>
  </si>
  <si>
    <t>Z11</t>
  </si>
  <si>
    <t>RI</t>
  </si>
  <si>
    <t>Z12</t>
  </si>
  <si>
    <t>Z13</t>
  </si>
  <si>
    <t>Z15</t>
  </si>
  <si>
    <t>Z20</t>
  </si>
  <si>
    <t>Z21</t>
  </si>
  <si>
    <t>Z22</t>
  </si>
  <si>
    <t>ano</t>
  </si>
  <si>
    <t>VX</t>
  </si>
  <si>
    <t>Z14</t>
  </si>
  <si>
    <t>Plochy vodní</t>
  </si>
  <si>
    <t>Plochy bydlení</t>
  </si>
  <si>
    <t>Plochy výroby</t>
  </si>
  <si>
    <t>Plochy rekreace</t>
  </si>
  <si>
    <t>Plochy technické infrastruktury</t>
  </si>
  <si>
    <t>Plochy dopravní infrastruktury</t>
  </si>
  <si>
    <t>CD1</t>
  </si>
  <si>
    <t>koridor</t>
  </si>
  <si>
    <t>Plochy smíšené obytné</t>
  </si>
  <si>
    <t>K03</t>
  </si>
  <si>
    <t>informace o existenci staveb k ochraně pozemku před erozní činností vody</t>
  </si>
  <si>
    <t>odhad výměry záboru, na které bude provedena rekultivace na zemědělskou půdu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</si>
</sst>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name val="Arial Narrow"/>
      <family val="2"/>
      <charset val="238"/>
    </font>
    <font>
      <b/>
      <sz val="1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0" fillId="0" borderId="0" xfId="0" applyNumberForma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164" fontId="4" fillId="3" borderId="0" xfId="0" applyNumberFormat="1" applyFont="1" applyFill="1"/>
    <xf numFmtId="0" fontId="4" fillId="0" borderId="0" xfId="0" applyFont="1"/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0" xfId="0" applyFont="1" applyFill="1"/>
    <xf numFmtId="1" fontId="3" fillId="2" borderId="1" xfId="0" applyNumberFormat="1" applyFont="1" applyFill="1" applyBorder="1"/>
    <xf numFmtId="0" fontId="7" fillId="2" borderId="1" xfId="0" applyFont="1" applyFill="1" applyBorder="1"/>
    <xf numFmtId="164" fontId="8" fillId="3" borderId="0" xfId="0" applyNumberFormat="1" applyFont="1" applyFill="1"/>
    <xf numFmtId="0" fontId="8" fillId="3" borderId="0" xfId="0" applyFon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164" fontId="9" fillId="2" borderId="1" xfId="0" applyNumberFormat="1" applyFont="1" applyFill="1" applyBorder="1"/>
    <xf numFmtId="164" fontId="3" fillId="2" borderId="2" xfId="0" applyNumberFormat="1" applyFont="1" applyFill="1" applyBorder="1" applyAlignment="1"/>
    <xf numFmtId="0" fontId="0" fillId="0" borderId="5" xfId="0" applyBorder="1" applyAlignment="1"/>
    <xf numFmtId="164" fontId="9" fillId="2" borderId="2" xfId="0" applyNumberFormat="1" applyFont="1" applyFill="1" applyBorder="1" applyAlignment="1"/>
    <xf numFmtId="0" fontId="2" fillId="0" borderId="5" xfId="0" applyFont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/>
    <xf numFmtId="0" fontId="0" fillId="0" borderId="6" xfId="0" applyBorder="1" applyAlignment="1"/>
    <xf numFmtId="164" fontId="3" fillId="2" borderId="5" xfId="0" applyNumberFormat="1" applyFont="1" applyFill="1" applyBorder="1" applyAlignment="1"/>
    <xf numFmtId="164" fontId="3" fillId="2" borderId="6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3"/>
  <sheetViews>
    <sheetView workbookViewId="0">
      <selection activeCell="K17" sqref="K17"/>
    </sheetView>
  </sheetViews>
  <sheetFormatPr defaultRowHeight="15" x14ac:dyDescent="0.25"/>
  <cols>
    <col min="1" max="1" width="52.28515625" style="1" bestFit="1" customWidth="1"/>
    <col min="2" max="2" width="10.7109375" style="1" customWidth="1"/>
    <col min="3" max="3" width="9.7109375" style="1" customWidth="1"/>
    <col min="5" max="5" width="10.5703125" customWidth="1"/>
    <col min="9" max="9" width="16.28515625" customWidth="1"/>
  </cols>
  <sheetData>
    <row r="2" spans="1:5" x14ac:dyDescent="0.25">
      <c r="C2" s="1" t="s">
        <v>92</v>
      </c>
      <c r="D2" t="s">
        <v>93</v>
      </c>
      <c r="E2" t="s">
        <v>91</v>
      </c>
    </row>
    <row r="3" spans="1:5" x14ac:dyDescent="0.25">
      <c r="A3" s="2" t="s">
        <v>31</v>
      </c>
    </row>
    <row r="4" spans="1:5" ht="15" customHeight="1" x14ac:dyDescent="0.25">
      <c r="A4" t="s">
        <v>32</v>
      </c>
      <c r="B4" s="1" t="s">
        <v>3</v>
      </c>
      <c r="C4" s="1">
        <v>511291</v>
      </c>
      <c r="D4" s="1">
        <v>40198</v>
      </c>
    </row>
    <row r="5" spans="1:5" ht="15" customHeight="1" x14ac:dyDescent="0.25">
      <c r="A5" t="s">
        <v>33</v>
      </c>
      <c r="B5" s="1" t="s">
        <v>0</v>
      </c>
      <c r="C5" s="1">
        <v>1224785</v>
      </c>
      <c r="D5" s="1">
        <v>1181056</v>
      </c>
    </row>
    <row r="6" spans="1:5" ht="15" customHeight="1" x14ac:dyDescent="0.25">
      <c r="A6" t="s">
        <v>34</v>
      </c>
      <c r="B6" s="1" t="s">
        <v>6</v>
      </c>
      <c r="C6" s="1">
        <v>849893</v>
      </c>
      <c r="D6" s="1">
        <v>182751</v>
      </c>
    </row>
    <row r="7" spans="1:5" x14ac:dyDescent="0.25">
      <c r="A7"/>
      <c r="C7" s="1">
        <f>SUM(C4:C6)/10000</f>
        <v>258.59690000000001</v>
      </c>
      <c r="D7" s="1">
        <f>SUM(D4:D6)/10000</f>
        <v>140.40049999999999</v>
      </c>
      <c r="E7">
        <v>114.5483</v>
      </c>
    </row>
    <row r="8" spans="1:5" x14ac:dyDescent="0.25">
      <c r="A8"/>
      <c r="D8" s="1"/>
    </row>
    <row r="9" spans="1:5" x14ac:dyDescent="0.25">
      <c r="A9" s="2" t="s">
        <v>35</v>
      </c>
      <c r="D9" s="1"/>
    </row>
    <row r="10" spans="1:5" x14ac:dyDescent="0.25">
      <c r="A10" t="s">
        <v>36</v>
      </c>
      <c r="B10" s="1" t="s">
        <v>17</v>
      </c>
      <c r="C10" s="1">
        <v>315636</v>
      </c>
      <c r="D10" s="1">
        <v>56264</v>
      </c>
    </row>
    <row r="11" spans="1:5" x14ac:dyDescent="0.25">
      <c r="A11" t="s">
        <v>37</v>
      </c>
      <c r="B11" s="1" t="s">
        <v>2</v>
      </c>
      <c r="C11" s="1">
        <v>413535</v>
      </c>
      <c r="D11" s="1">
        <v>163872</v>
      </c>
    </row>
    <row r="12" spans="1:5" x14ac:dyDescent="0.25">
      <c r="A12" t="s">
        <v>38</v>
      </c>
      <c r="B12" s="1" t="s">
        <v>23</v>
      </c>
      <c r="C12" s="1">
        <v>83555</v>
      </c>
      <c r="D12" s="1">
        <v>383807</v>
      </c>
    </row>
    <row r="13" spans="1:5" x14ac:dyDescent="0.25">
      <c r="C13" s="1">
        <f>SUM(C10:C12)</f>
        <v>812726</v>
      </c>
      <c r="D13" s="1">
        <f>SUM(D10:D12)/10000</f>
        <v>60.394300000000001</v>
      </c>
      <c r="E13">
        <v>55.048299999999998</v>
      </c>
    </row>
    <row r="14" spans="1:5" x14ac:dyDescent="0.25">
      <c r="D14" s="1"/>
    </row>
    <row r="15" spans="1:5" x14ac:dyDescent="0.25">
      <c r="A15" s="2" t="s">
        <v>39</v>
      </c>
      <c r="D15" s="1"/>
    </row>
    <row r="16" spans="1:5" x14ac:dyDescent="0.25">
      <c r="A16" t="s">
        <v>40</v>
      </c>
      <c r="B16" s="1" t="s">
        <v>15</v>
      </c>
      <c r="C16" s="1">
        <v>373652</v>
      </c>
      <c r="D16" s="1">
        <v>24983</v>
      </c>
    </row>
    <row r="17" spans="1:5" x14ac:dyDescent="0.25">
      <c r="A17" t="s">
        <v>41</v>
      </c>
      <c r="B17" s="1" t="s">
        <v>13</v>
      </c>
      <c r="C17" s="1">
        <v>158077</v>
      </c>
      <c r="D17" s="1">
        <v>113049</v>
      </c>
    </row>
    <row r="18" spans="1:5" x14ac:dyDescent="0.25">
      <c r="A18" t="s">
        <v>42</v>
      </c>
      <c r="B18" s="1" t="s">
        <v>11</v>
      </c>
      <c r="C18" s="1">
        <v>143723</v>
      </c>
      <c r="D18" s="1">
        <v>146742</v>
      </c>
    </row>
    <row r="19" spans="1:5" x14ac:dyDescent="0.25">
      <c r="A19" t="s">
        <v>43</v>
      </c>
      <c r="B19" s="1" t="s">
        <v>14</v>
      </c>
      <c r="C19" s="1">
        <v>258023</v>
      </c>
      <c r="D19" s="1">
        <v>316338</v>
      </c>
    </row>
    <row r="20" spans="1:5" ht="15" customHeight="1" x14ac:dyDescent="0.25">
      <c r="A20" t="s">
        <v>44</v>
      </c>
      <c r="B20" s="1" t="s">
        <v>81</v>
      </c>
      <c r="C20" s="1">
        <v>117263</v>
      </c>
    </row>
    <row r="21" spans="1:5" x14ac:dyDescent="0.25">
      <c r="A21" t="s">
        <v>45</v>
      </c>
      <c r="B21" s="1" t="s">
        <v>12</v>
      </c>
      <c r="C21" s="1">
        <v>148533</v>
      </c>
      <c r="D21" s="1">
        <v>22865</v>
      </c>
    </row>
    <row r="22" spans="1:5" x14ac:dyDescent="0.25">
      <c r="C22" s="1">
        <f>SUM(C16:C21)</f>
        <v>1199271</v>
      </c>
      <c r="D22" s="1">
        <f>SUM(D21)</f>
        <v>22865</v>
      </c>
      <c r="E22">
        <v>21.389500000000002</v>
      </c>
    </row>
    <row r="23" spans="1:5" x14ac:dyDescent="0.25">
      <c r="D23" s="1"/>
    </row>
    <row r="24" spans="1:5" x14ac:dyDescent="0.25">
      <c r="A24" s="2" t="s">
        <v>62</v>
      </c>
      <c r="D24" s="1"/>
    </row>
    <row r="25" spans="1:5" x14ac:dyDescent="0.25">
      <c r="A25" t="s">
        <v>63</v>
      </c>
      <c r="B25" s="1" t="s">
        <v>16</v>
      </c>
      <c r="C25" s="1">
        <v>1120442</v>
      </c>
      <c r="D25" s="1">
        <v>90356</v>
      </c>
    </row>
    <row r="26" spans="1:5" x14ac:dyDescent="0.25">
      <c r="A26" t="s">
        <v>64</v>
      </c>
      <c r="B26" s="1" t="s">
        <v>4</v>
      </c>
      <c r="C26" s="1">
        <v>1766912</v>
      </c>
      <c r="D26" s="1">
        <v>210941</v>
      </c>
    </row>
    <row r="27" spans="1:5" x14ac:dyDescent="0.25">
      <c r="A27"/>
      <c r="C27" s="1">
        <f>SUM(C25:C26)</f>
        <v>2887354</v>
      </c>
      <c r="D27" s="1">
        <f>SUM(D25:D26)</f>
        <v>301297</v>
      </c>
      <c r="E27">
        <v>9.1852999999999998</v>
      </c>
    </row>
    <row r="28" spans="1:5" x14ac:dyDescent="0.25">
      <c r="A28"/>
      <c r="D28" s="1"/>
    </row>
    <row r="29" spans="1:5" x14ac:dyDescent="0.25">
      <c r="A29" s="2" t="s">
        <v>46</v>
      </c>
      <c r="D29" s="1"/>
    </row>
    <row r="30" spans="1:5" x14ac:dyDescent="0.25">
      <c r="A30" t="s">
        <v>47</v>
      </c>
      <c r="B30" s="1" t="s">
        <v>82</v>
      </c>
      <c r="C30" s="1">
        <v>194438</v>
      </c>
      <c r="D30" s="1">
        <v>33534</v>
      </c>
    </row>
    <row r="31" spans="1:5" x14ac:dyDescent="0.25">
      <c r="A31" t="s">
        <v>48</v>
      </c>
      <c r="B31" s="1" t="s">
        <v>18</v>
      </c>
      <c r="C31" s="1">
        <v>554334</v>
      </c>
      <c r="D31" s="1">
        <v>277549</v>
      </c>
    </row>
    <row r="32" spans="1:5" x14ac:dyDescent="0.25">
      <c r="A32" t="s">
        <v>49</v>
      </c>
      <c r="B32" s="1" t="s">
        <v>19</v>
      </c>
      <c r="C32" s="1">
        <v>265610</v>
      </c>
      <c r="D32" s="1">
        <v>38688</v>
      </c>
    </row>
    <row r="33" spans="1:5" x14ac:dyDescent="0.25">
      <c r="A33" t="s">
        <v>50</v>
      </c>
      <c r="B33" s="1" t="s">
        <v>1</v>
      </c>
      <c r="C33" s="1">
        <v>1329166</v>
      </c>
      <c r="D33" s="1">
        <v>240423</v>
      </c>
    </row>
    <row r="34" spans="1:5" x14ac:dyDescent="0.25">
      <c r="C34" s="1">
        <f>SUM(C30:C33)</f>
        <v>2343548</v>
      </c>
      <c r="D34" s="1">
        <f>SUM(D30:D33)</f>
        <v>590194</v>
      </c>
      <c r="E34">
        <v>22.042999999999999</v>
      </c>
    </row>
    <row r="35" spans="1:5" x14ac:dyDescent="0.25">
      <c r="D35" s="1"/>
    </row>
    <row r="36" spans="1:5" x14ac:dyDescent="0.25">
      <c r="A36" s="2" t="s">
        <v>51</v>
      </c>
      <c r="D36" s="1"/>
    </row>
    <row r="37" spans="1:5" x14ac:dyDescent="0.25">
      <c r="A37" t="s">
        <v>52</v>
      </c>
      <c r="B37" s="1" t="s">
        <v>8</v>
      </c>
      <c r="C37" s="1">
        <v>712388</v>
      </c>
      <c r="D37" s="1">
        <v>102505</v>
      </c>
    </row>
    <row r="38" spans="1:5" x14ac:dyDescent="0.25">
      <c r="A38" t="s">
        <v>53</v>
      </c>
      <c r="B38" s="1" t="s">
        <v>7</v>
      </c>
      <c r="C38" s="1">
        <v>2365019</v>
      </c>
      <c r="D38" s="1">
        <v>492590</v>
      </c>
    </row>
    <row r="39" spans="1:5" x14ac:dyDescent="0.25">
      <c r="A39" t="s">
        <v>54</v>
      </c>
      <c r="B39" s="1" t="s">
        <v>83</v>
      </c>
      <c r="C39" s="1">
        <v>1097598</v>
      </c>
      <c r="D39" s="1">
        <v>29019</v>
      </c>
    </row>
    <row r="40" spans="1:5" x14ac:dyDescent="0.25">
      <c r="A40" t="s">
        <v>55</v>
      </c>
      <c r="B40" s="1" t="s">
        <v>9</v>
      </c>
      <c r="D40" s="1">
        <v>35177</v>
      </c>
    </row>
    <row r="41" spans="1:5" x14ac:dyDescent="0.25">
      <c r="C41" s="1">
        <f>SUM(C37:C40)</f>
        <v>4175005</v>
      </c>
      <c r="D41" s="1">
        <f>SUM(D37:D40)</f>
        <v>659291</v>
      </c>
      <c r="E41">
        <v>47.846699999999991</v>
      </c>
    </row>
    <row r="42" spans="1:5" x14ac:dyDescent="0.25">
      <c r="D42" s="1"/>
    </row>
    <row r="43" spans="1:5" x14ac:dyDescent="0.25">
      <c r="A43" s="2" t="s">
        <v>56</v>
      </c>
      <c r="D43" s="1"/>
    </row>
    <row r="44" spans="1:5" x14ac:dyDescent="0.25">
      <c r="A44" t="s">
        <v>57</v>
      </c>
      <c r="B44" s="1" t="s">
        <v>84</v>
      </c>
      <c r="C44" s="1">
        <v>196246</v>
      </c>
      <c r="D44" s="1"/>
    </row>
    <row r="45" spans="1:5" x14ac:dyDescent="0.25">
      <c r="A45" t="s">
        <v>58</v>
      </c>
      <c r="B45" s="1" t="s">
        <v>85</v>
      </c>
      <c r="C45" s="1">
        <v>15271</v>
      </c>
      <c r="D45" s="1">
        <v>91518</v>
      </c>
    </row>
    <row r="46" spans="1:5" x14ac:dyDescent="0.25">
      <c r="C46" s="1">
        <f>SUM(C44:C45)</f>
        <v>211517</v>
      </c>
      <c r="D46" s="1">
        <f>SUM(D45)</f>
        <v>91518</v>
      </c>
    </row>
    <row r="47" spans="1:5" x14ac:dyDescent="0.25">
      <c r="D47" s="1"/>
    </row>
    <row r="48" spans="1:5" x14ac:dyDescent="0.25">
      <c r="A48" s="2" t="s">
        <v>59</v>
      </c>
      <c r="D48" s="1"/>
    </row>
    <row r="49" spans="1:8" ht="15.75" customHeight="1" x14ac:dyDescent="0.25">
      <c r="A49" s="1">
        <v>1</v>
      </c>
      <c r="B49" s="1" t="s">
        <v>20</v>
      </c>
      <c r="C49" s="1">
        <v>687069</v>
      </c>
      <c r="D49" s="1">
        <v>146867</v>
      </c>
    </row>
    <row r="50" spans="1:8" x14ac:dyDescent="0.25">
      <c r="A50" s="1">
        <v>1</v>
      </c>
      <c r="B50" s="1" t="s">
        <v>21</v>
      </c>
      <c r="C50" s="1">
        <v>246790</v>
      </c>
      <c r="D50" s="1">
        <v>35598</v>
      </c>
    </row>
    <row r="51" spans="1:8" x14ac:dyDescent="0.25">
      <c r="C51" s="1">
        <f>SUM(C49:C50)</f>
        <v>933859</v>
      </c>
      <c r="D51" s="1">
        <f>SUM(D49:D50)</f>
        <v>182465</v>
      </c>
      <c r="E51">
        <v>21.913800000000002</v>
      </c>
    </row>
    <row r="52" spans="1:8" x14ac:dyDescent="0.25">
      <c r="D52" s="1"/>
    </row>
    <row r="53" spans="1:8" x14ac:dyDescent="0.25">
      <c r="A53" s="2" t="s">
        <v>60</v>
      </c>
      <c r="D53" s="1"/>
    </row>
    <row r="54" spans="1:8" x14ac:dyDescent="0.25">
      <c r="A54" t="s">
        <v>61</v>
      </c>
      <c r="B54" s="1" t="s">
        <v>5</v>
      </c>
      <c r="C54" s="1">
        <v>1739374</v>
      </c>
      <c r="D54" s="1">
        <v>777992</v>
      </c>
      <c r="E54">
        <v>94.530300000000011</v>
      </c>
    </row>
    <row r="55" spans="1:8" x14ac:dyDescent="0.25">
      <c r="D55" s="1"/>
    </row>
    <row r="56" spans="1:8" x14ac:dyDescent="0.25">
      <c r="A56" s="2" t="s">
        <v>68</v>
      </c>
      <c r="D56" s="1"/>
    </row>
    <row r="57" spans="1:8" x14ac:dyDescent="0.25">
      <c r="A57" t="s">
        <v>69</v>
      </c>
      <c r="B57" s="1" t="s">
        <v>22</v>
      </c>
      <c r="C57" s="1">
        <v>10372851</v>
      </c>
      <c r="D57" s="1">
        <v>21522</v>
      </c>
      <c r="E57">
        <v>1.2465000000000002</v>
      </c>
    </row>
    <row r="59" spans="1:8" x14ac:dyDescent="0.25">
      <c r="A59" s="2" t="s">
        <v>70</v>
      </c>
      <c r="H59" s="1"/>
    </row>
    <row r="60" spans="1:8" x14ac:dyDescent="0.25">
      <c r="A60" t="s">
        <v>71</v>
      </c>
      <c r="B60" s="1" t="s">
        <v>86</v>
      </c>
      <c r="C60" s="1">
        <v>39164242</v>
      </c>
      <c r="H60" s="1"/>
    </row>
    <row r="62" spans="1:8" x14ac:dyDescent="0.25">
      <c r="A62" s="2" t="s">
        <v>72</v>
      </c>
      <c r="H62" s="1"/>
    </row>
    <row r="63" spans="1:8" x14ac:dyDescent="0.25">
      <c r="A63" t="s">
        <v>73</v>
      </c>
      <c r="C63" s="1" t="s">
        <v>87</v>
      </c>
    </row>
    <row r="64" spans="1:8" x14ac:dyDescent="0.25">
      <c r="A64"/>
    </row>
    <row r="65" spans="1:10" x14ac:dyDescent="0.25">
      <c r="A65" s="2" t="s">
        <v>74</v>
      </c>
    </row>
    <row r="66" spans="1:10" x14ac:dyDescent="0.25">
      <c r="A66" t="s">
        <v>75</v>
      </c>
      <c r="C66" s="1" t="s">
        <v>88</v>
      </c>
      <c r="D66" s="1"/>
    </row>
    <row r="67" spans="1:10" x14ac:dyDescent="0.25">
      <c r="A67"/>
      <c r="D67" s="1"/>
    </row>
    <row r="68" spans="1:10" x14ac:dyDescent="0.25">
      <c r="A68" s="2" t="s">
        <v>76</v>
      </c>
      <c r="D68" s="1"/>
    </row>
    <row r="69" spans="1:10" x14ac:dyDescent="0.25">
      <c r="A69" t="s">
        <v>77</v>
      </c>
      <c r="C69" s="1" t="s">
        <v>89</v>
      </c>
      <c r="D69" s="1"/>
    </row>
    <row r="70" spans="1:10" x14ac:dyDescent="0.25">
      <c r="A70"/>
      <c r="D70" s="1"/>
    </row>
    <row r="71" spans="1:10" x14ac:dyDescent="0.25">
      <c r="A71" s="2" t="s">
        <v>78</v>
      </c>
      <c r="D71" s="1"/>
    </row>
    <row r="72" spans="1:10" x14ac:dyDescent="0.25">
      <c r="A72" t="s">
        <v>79</v>
      </c>
      <c r="C72" s="1" t="s">
        <v>10</v>
      </c>
      <c r="D72" s="1" t="s">
        <v>10</v>
      </c>
      <c r="H72" s="1"/>
      <c r="I72" s="1"/>
      <c r="J72" s="1"/>
    </row>
    <row r="73" spans="1:10" x14ac:dyDescent="0.25">
      <c r="A73" t="s">
        <v>80</v>
      </c>
      <c r="D73" s="1"/>
      <c r="H73" s="1"/>
      <c r="I73" s="1"/>
      <c r="J73" s="1"/>
    </row>
    <row r="74" spans="1:10" x14ac:dyDescent="0.25">
      <c r="D74" s="1">
        <v>1690748</v>
      </c>
      <c r="E74">
        <v>190.3638</v>
      </c>
    </row>
    <row r="75" spans="1:10" x14ac:dyDescent="0.25">
      <c r="D75" s="1"/>
    </row>
    <row r="76" spans="1:10" x14ac:dyDescent="0.25">
      <c r="A76" s="2" t="s">
        <v>65</v>
      </c>
      <c r="D76" s="1"/>
    </row>
    <row r="77" spans="1:10" x14ac:dyDescent="0.25">
      <c r="A77" t="s">
        <v>66</v>
      </c>
      <c r="B77" s="1" t="s">
        <v>90</v>
      </c>
      <c r="C77" s="1">
        <v>96456</v>
      </c>
    </row>
    <row r="78" spans="1:10" x14ac:dyDescent="0.25">
      <c r="A78" t="s">
        <v>67</v>
      </c>
      <c r="B78" s="1" t="s">
        <v>24</v>
      </c>
      <c r="C78" s="1">
        <v>17319</v>
      </c>
      <c r="D78" s="1">
        <v>10560</v>
      </c>
    </row>
    <row r="79" spans="1:10" x14ac:dyDescent="0.25">
      <c r="A79"/>
      <c r="E79">
        <v>0.66500000000000004</v>
      </c>
    </row>
    <row r="83" spans="1:5" x14ac:dyDescent="0.25">
      <c r="A83"/>
    </row>
    <row r="93" spans="1:5" x14ac:dyDescent="0.25">
      <c r="D93" s="1"/>
      <c r="E9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R32"/>
  <sheetViews>
    <sheetView tabSelected="1" zoomScaleNormal="100" zoomScaleSheetLayoutView="100" workbookViewId="0">
      <selection activeCell="S28" sqref="S28"/>
    </sheetView>
  </sheetViews>
  <sheetFormatPr defaultRowHeight="12.75" x14ac:dyDescent="0.25"/>
  <cols>
    <col min="1" max="1" width="8.140625" style="3" customWidth="1"/>
    <col min="2" max="2" width="14.28515625" style="3" customWidth="1"/>
    <col min="3" max="8" width="7.140625" style="3" customWidth="1"/>
    <col min="9" max="14" width="11" style="3" customWidth="1"/>
    <col min="15" max="16384" width="9.140625" style="3"/>
  </cols>
  <sheetData>
    <row r="1" spans="1:18" s="6" customFormat="1" ht="16.5" x14ac:dyDescent="0.3">
      <c r="A1" s="4">
        <v>541401</v>
      </c>
      <c r="B1" s="4" t="s">
        <v>99</v>
      </c>
      <c r="C1" s="14"/>
      <c r="D1" s="14"/>
      <c r="E1" s="15"/>
      <c r="F1" s="15"/>
      <c r="G1" s="14"/>
      <c r="H1" s="15"/>
      <c r="I1" s="14"/>
      <c r="J1" s="14"/>
      <c r="K1" s="14"/>
      <c r="L1" s="14"/>
      <c r="M1" s="14"/>
      <c r="N1" s="14"/>
    </row>
    <row r="2" spans="1:18" ht="30" customHeight="1" x14ac:dyDescent="0.25">
      <c r="A2" s="23" t="s">
        <v>96</v>
      </c>
      <c r="B2" s="23" t="s">
        <v>97</v>
      </c>
      <c r="C2" s="25" t="s">
        <v>94</v>
      </c>
      <c r="D2" s="27" t="s">
        <v>98</v>
      </c>
      <c r="E2" s="28"/>
      <c r="F2" s="28"/>
      <c r="G2" s="28"/>
      <c r="H2" s="28"/>
      <c r="I2" s="29" t="s">
        <v>135</v>
      </c>
      <c r="J2" s="31" t="s">
        <v>100</v>
      </c>
      <c r="K2" s="31" t="s">
        <v>101</v>
      </c>
      <c r="L2" s="31" t="s">
        <v>134</v>
      </c>
      <c r="M2" s="31" t="s">
        <v>95</v>
      </c>
      <c r="N2" s="31" t="s">
        <v>107</v>
      </c>
    </row>
    <row r="3" spans="1:18" ht="30" customHeight="1" x14ac:dyDescent="0.25">
      <c r="A3" s="24"/>
      <c r="B3" s="24"/>
      <c r="C3" s="26"/>
      <c r="D3" s="7" t="s">
        <v>25</v>
      </c>
      <c r="E3" s="8" t="s">
        <v>26</v>
      </c>
      <c r="F3" s="8" t="s">
        <v>27</v>
      </c>
      <c r="G3" s="7" t="s">
        <v>28</v>
      </c>
      <c r="H3" s="8" t="s">
        <v>29</v>
      </c>
      <c r="I3" s="30"/>
      <c r="J3" s="30"/>
      <c r="K3" s="30"/>
      <c r="L3" s="30"/>
      <c r="M3" s="30"/>
      <c r="N3" s="30"/>
      <c r="O3" s="11"/>
    </row>
    <row r="4" spans="1:18" s="11" customFormat="1" ht="12" customHeight="1" x14ac:dyDescent="0.25">
      <c r="A4" s="9" t="s">
        <v>103</v>
      </c>
      <c r="B4" s="9" t="s">
        <v>22</v>
      </c>
      <c r="C4" s="10">
        <v>0.12870000000000001</v>
      </c>
      <c r="D4" s="10"/>
      <c r="E4" s="10"/>
      <c r="F4" s="10"/>
      <c r="G4" s="10"/>
      <c r="H4" s="10">
        <v>0.12870000000000001</v>
      </c>
      <c r="I4" s="10"/>
      <c r="J4" s="10"/>
      <c r="K4" s="10" t="s">
        <v>121</v>
      </c>
      <c r="L4" s="10"/>
      <c r="M4" s="10"/>
      <c r="N4" s="10"/>
      <c r="R4" s="3"/>
    </row>
    <row r="5" spans="1:18" s="11" customFormat="1" ht="12" customHeight="1" x14ac:dyDescent="0.25">
      <c r="A5" s="9" t="s">
        <v>104</v>
      </c>
      <c r="B5" s="9" t="s">
        <v>22</v>
      </c>
      <c r="C5" s="10">
        <v>0.4783</v>
      </c>
      <c r="D5" s="10"/>
      <c r="E5" s="10"/>
      <c r="F5" s="10"/>
      <c r="G5" s="10"/>
      <c r="H5" s="10">
        <v>0.4738</v>
      </c>
      <c r="I5" s="10"/>
      <c r="J5" s="10"/>
      <c r="K5" s="10" t="s">
        <v>121</v>
      </c>
      <c r="L5" s="10"/>
      <c r="M5" s="10"/>
      <c r="N5" s="10"/>
    </row>
    <row r="6" spans="1:18" s="11" customFormat="1" ht="12" customHeight="1" x14ac:dyDescent="0.25">
      <c r="A6" s="9" t="s">
        <v>105</v>
      </c>
      <c r="B6" s="9" t="s">
        <v>22</v>
      </c>
      <c r="C6" s="10">
        <v>0.112</v>
      </c>
      <c r="D6" s="10"/>
      <c r="E6" s="10"/>
      <c r="F6" s="10"/>
      <c r="G6" s="10">
        <v>0.112</v>
      </c>
      <c r="H6" s="10"/>
      <c r="I6" s="10"/>
      <c r="J6" s="10"/>
      <c r="K6" s="10"/>
      <c r="L6" s="10"/>
      <c r="M6" s="10"/>
      <c r="N6" s="10"/>
      <c r="R6" s="3"/>
    </row>
    <row r="7" spans="1:18" s="11" customFormat="1" ht="12" customHeight="1" x14ac:dyDescent="0.25">
      <c r="A7" s="9" t="s">
        <v>133</v>
      </c>
      <c r="B7" s="9" t="s">
        <v>22</v>
      </c>
      <c r="C7" s="10">
        <v>1.47</v>
      </c>
      <c r="D7" s="10"/>
      <c r="E7" s="10"/>
      <c r="F7" s="10"/>
      <c r="G7" s="10"/>
      <c r="H7" s="10">
        <v>1.47</v>
      </c>
      <c r="I7" s="10"/>
      <c r="J7" s="10"/>
      <c r="K7" s="10"/>
      <c r="L7" s="10"/>
      <c r="M7" s="10"/>
      <c r="N7" s="10"/>
      <c r="R7" s="3"/>
    </row>
    <row r="8" spans="1:18" s="11" customFormat="1" ht="12" customHeight="1" x14ac:dyDescent="0.25">
      <c r="A8" s="9" t="s">
        <v>106</v>
      </c>
      <c r="B8" s="9" t="s">
        <v>22</v>
      </c>
      <c r="C8" s="10">
        <v>0.47320000000000001</v>
      </c>
      <c r="D8" s="10"/>
      <c r="E8" s="10"/>
      <c r="F8" s="10"/>
      <c r="G8" s="10"/>
      <c r="H8" s="10">
        <v>0.47320000000000001</v>
      </c>
      <c r="I8" s="10"/>
      <c r="J8" s="10"/>
      <c r="K8" s="10" t="s">
        <v>121</v>
      </c>
      <c r="L8" s="10"/>
      <c r="M8" s="10"/>
      <c r="N8" s="10"/>
    </row>
    <row r="9" spans="1:18" s="11" customFormat="1" ht="12" customHeight="1" x14ac:dyDescent="0.25">
      <c r="A9" s="32" t="s">
        <v>124</v>
      </c>
      <c r="B9" s="33"/>
      <c r="C9" s="16">
        <f t="shared" ref="C9:I9" si="0">SUM(C4:C8)</f>
        <v>2.6621999999999999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0.112</v>
      </c>
      <c r="H9" s="16">
        <f t="shared" si="0"/>
        <v>2.5456999999999996</v>
      </c>
      <c r="I9" s="16">
        <f t="shared" si="0"/>
        <v>0</v>
      </c>
      <c r="J9" s="19"/>
      <c r="K9" s="20"/>
      <c r="L9" s="20"/>
      <c r="M9" s="20"/>
      <c r="N9" s="16">
        <f>SUM(N4:N8)</f>
        <v>0</v>
      </c>
      <c r="R9" s="3"/>
    </row>
    <row r="10" spans="1:18" s="11" customFormat="1" ht="12" customHeight="1" x14ac:dyDescent="0.25">
      <c r="A10" s="9" t="s">
        <v>102</v>
      </c>
      <c r="B10" s="9" t="s">
        <v>6</v>
      </c>
      <c r="C10" s="10">
        <v>0.13159999999999999</v>
      </c>
      <c r="D10" s="10"/>
      <c r="E10" s="10"/>
      <c r="F10" s="10"/>
      <c r="G10" s="10"/>
      <c r="H10" s="10">
        <v>0.13159999999999999</v>
      </c>
      <c r="I10" s="10"/>
      <c r="J10" s="10"/>
      <c r="K10" s="10"/>
      <c r="L10" s="10"/>
      <c r="M10" s="10"/>
      <c r="N10" s="10"/>
    </row>
    <row r="11" spans="1:18" s="11" customFormat="1" ht="12" customHeight="1" x14ac:dyDescent="0.25">
      <c r="A11" s="9" t="s">
        <v>108</v>
      </c>
      <c r="B11" s="9" t="s">
        <v>6</v>
      </c>
      <c r="C11" s="10">
        <v>1.4094</v>
      </c>
      <c r="D11" s="10"/>
      <c r="E11" s="10"/>
      <c r="F11" s="10"/>
      <c r="G11" s="10">
        <v>0.53159999999999996</v>
      </c>
      <c r="H11" s="10">
        <v>0.87780000000000002</v>
      </c>
      <c r="I11" s="10"/>
      <c r="J11" s="10"/>
      <c r="K11" s="10"/>
      <c r="L11" s="10"/>
      <c r="M11" s="10"/>
      <c r="N11" s="10"/>
      <c r="R11" s="3"/>
    </row>
    <row r="12" spans="1:18" s="11" customFormat="1" ht="12" customHeight="1" x14ac:dyDescent="0.25">
      <c r="A12" s="9" t="s">
        <v>109</v>
      </c>
      <c r="B12" s="9" t="s">
        <v>6</v>
      </c>
      <c r="C12" s="10">
        <v>0.25700000000000001</v>
      </c>
      <c r="D12" s="10"/>
      <c r="E12" s="10"/>
      <c r="F12" s="10"/>
      <c r="G12" s="10">
        <v>0.25700000000000001</v>
      </c>
      <c r="H12" s="10"/>
      <c r="I12" s="10"/>
      <c r="J12" s="10"/>
      <c r="K12" s="10" t="s">
        <v>121</v>
      </c>
      <c r="L12" s="10"/>
      <c r="M12" s="10"/>
      <c r="N12" s="10"/>
    </row>
    <row r="13" spans="1:18" s="11" customFormat="1" ht="12" customHeight="1" x14ac:dyDescent="0.25">
      <c r="A13" s="9" t="s">
        <v>112</v>
      </c>
      <c r="B13" s="9" t="s">
        <v>6</v>
      </c>
      <c r="C13" s="10">
        <v>0.19350000000000001</v>
      </c>
      <c r="D13" s="10"/>
      <c r="E13" s="10"/>
      <c r="F13" s="10"/>
      <c r="G13" s="10">
        <v>6.88E-2</v>
      </c>
      <c r="H13" s="10">
        <v>0.12470000000000001</v>
      </c>
      <c r="I13" s="10"/>
      <c r="J13" s="10"/>
      <c r="K13" s="10"/>
      <c r="L13" s="10"/>
      <c r="M13" s="10"/>
      <c r="N13" s="10"/>
    </row>
    <row r="14" spans="1:18" s="11" customFormat="1" ht="12" customHeight="1" x14ac:dyDescent="0.25">
      <c r="A14" s="9" t="s">
        <v>116</v>
      </c>
      <c r="B14" s="9" t="s">
        <v>6</v>
      </c>
      <c r="C14" s="10">
        <v>0.34250000000000003</v>
      </c>
      <c r="D14" s="10"/>
      <c r="E14" s="10"/>
      <c r="F14" s="10"/>
      <c r="G14" s="10"/>
      <c r="H14" s="10">
        <v>0.34250000000000003</v>
      </c>
      <c r="I14" s="10"/>
      <c r="J14" s="10"/>
      <c r="K14" s="10"/>
      <c r="L14" s="10"/>
      <c r="M14" s="10"/>
      <c r="N14" s="10"/>
      <c r="R14" s="3"/>
    </row>
    <row r="15" spans="1:18" s="11" customFormat="1" ht="12" customHeight="1" x14ac:dyDescent="0.25">
      <c r="A15" s="9" t="s">
        <v>118</v>
      </c>
      <c r="B15" s="9" t="s">
        <v>6</v>
      </c>
      <c r="C15" s="10">
        <v>0.2359</v>
      </c>
      <c r="D15" s="10"/>
      <c r="E15" s="10"/>
      <c r="F15" s="10"/>
      <c r="G15" s="10"/>
      <c r="H15" s="10">
        <v>0.2359</v>
      </c>
      <c r="I15" s="10"/>
      <c r="J15" s="10"/>
      <c r="K15" s="10"/>
      <c r="L15" s="10"/>
      <c r="M15" s="10"/>
      <c r="N15" s="10"/>
    </row>
    <row r="16" spans="1:18" s="11" customFormat="1" ht="12" customHeight="1" x14ac:dyDescent="0.25">
      <c r="A16" s="9" t="s">
        <v>119</v>
      </c>
      <c r="B16" s="9" t="s">
        <v>6</v>
      </c>
      <c r="C16" s="10">
        <v>0.21429999999999999</v>
      </c>
      <c r="D16" s="10"/>
      <c r="E16" s="10"/>
      <c r="F16" s="10"/>
      <c r="G16" s="10">
        <v>0.21429999999999999</v>
      </c>
      <c r="H16" s="10"/>
      <c r="I16" s="10"/>
      <c r="J16" s="10"/>
      <c r="K16" s="10"/>
      <c r="L16" s="10"/>
      <c r="M16" s="10"/>
      <c r="N16" s="10"/>
    </row>
    <row r="17" spans="1:18" ht="12" customHeight="1" x14ac:dyDescent="0.25">
      <c r="A17" s="32" t="s">
        <v>125</v>
      </c>
      <c r="B17" s="33"/>
      <c r="C17" s="16">
        <f t="shared" ref="C17:I17" si="1">SUM(C10:C16)</f>
        <v>2.7842000000000002</v>
      </c>
      <c r="D17" s="16">
        <f t="shared" si="1"/>
        <v>0</v>
      </c>
      <c r="E17" s="16">
        <f t="shared" si="1"/>
        <v>0</v>
      </c>
      <c r="F17" s="16">
        <f t="shared" si="1"/>
        <v>0</v>
      </c>
      <c r="G17" s="16">
        <f t="shared" si="1"/>
        <v>1.0716999999999999</v>
      </c>
      <c r="H17" s="16">
        <f t="shared" si="1"/>
        <v>1.7125000000000001</v>
      </c>
      <c r="I17" s="16">
        <f t="shared" si="1"/>
        <v>0</v>
      </c>
      <c r="J17" s="19"/>
      <c r="K17" s="20"/>
      <c r="L17" s="20"/>
      <c r="M17" s="20"/>
      <c r="N17" s="16">
        <f>SUM(N10:N16)</f>
        <v>0</v>
      </c>
    </row>
    <row r="18" spans="1:18" s="11" customFormat="1" ht="12" customHeight="1" x14ac:dyDescent="0.25">
      <c r="A18" s="9" t="s">
        <v>110</v>
      </c>
      <c r="B18" s="9" t="s">
        <v>19</v>
      </c>
      <c r="C18" s="10">
        <v>6.2899999999999998E-2</v>
      </c>
      <c r="D18" s="10"/>
      <c r="E18" s="10"/>
      <c r="F18" s="10"/>
      <c r="G18" s="10"/>
      <c r="H18" s="10">
        <v>6.2899999999999998E-2</v>
      </c>
      <c r="I18" s="10"/>
      <c r="J18" s="10"/>
      <c r="K18" s="10"/>
      <c r="L18" s="10"/>
      <c r="M18" s="10"/>
      <c r="N18" s="10"/>
    </row>
    <row r="19" spans="1:18" s="11" customFormat="1" ht="12" customHeight="1" x14ac:dyDescent="0.25">
      <c r="A19" s="9" t="s">
        <v>111</v>
      </c>
      <c r="B19" s="9" t="s">
        <v>19</v>
      </c>
      <c r="C19" s="10">
        <v>0.40660000000000002</v>
      </c>
      <c r="D19" s="10"/>
      <c r="E19" s="10"/>
      <c r="F19" s="10"/>
      <c r="G19" s="10"/>
      <c r="H19" s="10">
        <v>0.40660000000000002</v>
      </c>
      <c r="I19" s="10"/>
      <c r="J19" s="10"/>
      <c r="K19" s="10" t="s">
        <v>121</v>
      </c>
      <c r="L19" s="10"/>
      <c r="M19" s="10"/>
      <c r="N19" s="10"/>
      <c r="R19" s="3"/>
    </row>
    <row r="20" spans="1:18" s="11" customFormat="1" ht="12" customHeight="1" x14ac:dyDescent="0.25">
      <c r="A20" s="9" t="s">
        <v>115</v>
      </c>
      <c r="B20" s="9" t="s">
        <v>19</v>
      </c>
      <c r="C20" s="10">
        <v>0.35139999999999999</v>
      </c>
      <c r="D20" s="10"/>
      <c r="E20" s="10"/>
      <c r="F20" s="10"/>
      <c r="G20" s="10"/>
      <c r="H20" s="10">
        <v>0.35139999999999999</v>
      </c>
      <c r="I20" s="10"/>
      <c r="J20" s="10"/>
      <c r="K20" s="10"/>
      <c r="L20" s="10"/>
      <c r="M20" s="10"/>
      <c r="N20" s="10"/>
    </row>
    <row r="21" spans="1:18" s="11" customFormat="1" ht="12" customHeight="1" x14ac:dyDescent="0.25">
      <c r="A21" s="9" t="s">
        <v>120</v>
      </c>
      <c r="B21" s="9" t="s">
        <v>19</v>
      </c>
      <c r="C21" s="10">
        <v>0.18890000000000001</v>
      </c>
      <c r="D21" s="10"/>
      <c r="E21" s="10">
        <v>9.0999999999999998E-2</v>
      </c>
      <c r="F21" s="10"/>
      <c r="G21" s="10"/>
      <c r="H21" s="10">
        <v>9.7900000000000001E-2</v>
      </c>
      <c r="I21" s="10"/>
      <c r="J21" s="10"/>
      <c r="K21" s="10"/>
      <c r="L21" s="10"/>
      <c r="M21" s="10" t="s">
        <v>121</v>
      </c>
      <c r="N21" s="10"/>
    </row>
    <row r="22" spans="1:18" ht="12" customHeight="1" x14ac:dyDescent="0.25">
      <c r="A22" s="32" t="s">
        <v>132</v>
      </c>
      <c r="B22" s="33"/>
      <c r="C22" s="16">
        <f>SUM(C18:C21)</f>
        <v>1.0098</v>
      </c>
      <c r="D22" s="16">
        <f t="shared" ref="D22:I22" si="2">SUM(D18:D21)</f>
        <v>0</v>
      </c>
      <c r="E22" s="16">
        <f t="shared" si="2"/>
        <v>9.0999999999999998E-2</v>
      </c>
      <c r="F22" s="16">
        <f t="shared" si="2"/>
        <v>0</v>
      </c>
      <c r="G22" s="16">
        <f t="shared" si="2"/>
        <v>0</v>
      </c>
      <c r="H22" s="16">
        <f t="shared" si="2"/>
        <v>0.91879999999999995</v>
      </c>
      <c r="I22" s="16">
        <f t="shared" si="2"/>
        <v>0</v>
      </c>
      <c r="J22" s="19"/>
      <c r="K22" s="20"/>
      <c r="L22" s="20"/>
      <c r="M22" s="20"/>
      <c r="N22" s="16">
        <f>SUM(N18:N21)</f>
        <v>0</v>
      </c>
    </row>
    <row r="23" spans="1:18" s="11" customFormat="1" ht="12" customHeight="1" x14ac:dyDescent="0.25">
      <c r="A23" s="9" t="s">
        <v>123</v>
      </c>
      <c r="B23" s="9" t="s">
        <v>122</v>
      </c>
      <c r="C23" s="10">
        <v>2.4007000000000001</v>
      </c>
      <c r="D23" s="10"/>
      <c r="E23" s="10"/>
      <c r="F23" s="10"/>
      <c r="G23" s="10"/>
      <c r="H23" s="10">
        <v>2.4007000000000001</v>
      </c>
      <c r="I23" s="10"/>
      <c r="J23" s="10"/>
      <c r="K23" s="10" t="s">
        <v>121</v>
      </c>
      <c r="L23" s="10"/>
      <c r="M23" s="10"/>
      <c r="N23" s="10"/>
    </row>
    <row r="24" spans="1:18" ht="12" customHeight="1" x14ac:dyDescent="0.25">
      <c r="A24" s="32" t="s">
        <v>126</v>
      </c>
      <c r="B24" s="33"/>
      <c r="C24" s="16">
        <f>SUM(C23)</f>
        <v>2.4007000000000001</v>
      </c>
      <c r="D24" s="16">
        <f t="shared" ref="D24:N24" si="3">SUM(D23)</f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6">
        <f t="shared" si="3"/>
        <v>2.4007000000000001</v>
      </c>
      <c r="I24" s="16">
        <f t="shared" si="3"/>
        <v>0</v>
      </c>
      <c r="J24" s="19"/>
      <c r="K24" s="20"/>
      <c r="L24" s="20"/>
      <c r="M24" s="20"/>
      <c r="N24" s="16">
        <f t="shared" si="3"/>
        <v>0</v>
      </c>
    </row>
    <row r="25" spans="1:18" s="11" customFormat="1" ht="12" customHeight="1" x14ac:dyDescent="0.25">
      <c r="A25" s="9" t="s">
        <v>113</v>
      </c>
      <c r="B25" s="9" t="s">
        <v>114</v>
      </c>
      <c r="C25" s="10">
        <v>0.71870000000000001</v>
      </c>
      <c r="D25" s="10"/>
      <c r="E25" s="10"/>
      <c r="F25" s="10">
        <v>0.71870000000000001</v>
      </c>
      <c r="G25" s="10"/>
      <c r="H25" s="10"/>
      <c r="I25" s="10"/>
      <c r="J25" s="10"/>
      <c r="K25" s="10"/>
      <c r="L25" s="10"/>
      <c r="M25" s="10"/>
      <c r="N25" s="10"/>
      <c r="R25" s="3"/>
    </row>
    <row r="26" spans="1:18" ht="12" customHeight="1" x14ac:dyDescent="0.25">
      <c r="A26" s="32" t="s">
        <v>127</v>
      </c>
      <c r="B26" s="33"/>
      <c r="C26" s="16">
        <f>SUM(C25)</f>
        <v>0.71870000000000001</v>
      </c>
      <c r="D26" s="16">
        <f t="shared" ref="D26:I26" si="4">SUM(D25)</f>
        <v>0</v>
      </c>
      <c r="E26" s="16">
        <f t="shared" si="4"/>
        <v>0</v>
      </c>
      <c r="F26" s="16">
        <f t="shared" si="4"/>
        <v>0.71870000000000001</v>
      </c>
      <c r="G26" s="16">
        <f t="shared" si="4"/>
        <v>0</v>
      </c>
      <c r="H26" s="16">
        <f t="shared" si="4"/>
        <v>0</v>
      </c>
      <c r="I26" s="16">
        <f t="shared" si="4"/>
        <v>0</v>
      </c>
      <c r="J26" s="19"/>
      <c r="K26" s="34"/>
      <c r="L26" s="34"/>
      <c r="M26" s="35"/>
      <c r="N26" s="16">
        <f>SUM(N25)</f>
        <v>0</v>
      </c>
    </row>
    <row r="27" spans="1:18" s="11" customFormat="1" ht="12" customHeight="1" x14ac:dyDescent="0.25">
      <c r="A27" s="9" t="s">
        <v>117</v>
      </c>
      <c r="B27" s="9" t="s">
        <v>84</v>
      </c>
      <c r="C27" s="10">
        <v>0.14499999999999999</v>
      </c>
      <c r="D27" s="10"/>
      <c r="E27" s="10"/>
      <c r="F27" s="10"/>
      <c r="G27" s="10">
        <v>2.3699999999999999E-2</v>
      </c>
      <c r="H27" s="10">
        <v>0.12130000000000001</v>
      </c>
      <c r="I27" s="10"/>
      <c r="J27" s="10"/>
      <c r="K27" s="10"/>
      <c r="L27" s="10"/>
      <c r="M27" s="10"/>
      <c r="N27" s="10"/>
    </row>
    <row r="28" spans="1:18" ht="12" customHeight="1" x14ac:dyDescent="0.25">
      <c r="A28" s="12" t="s">
        <v>128</v>
      </c>
      <c r="B28" s="12"/>
      <c r="C28" s="16">
        <f>SUM(C27)</f>
        <v>0.14499999999999999</v>
      </c>
      <c r="D28" s="16">
        <f t="shared" ref="D28:I28" si="5">SUM(D27)</f>
        <v>0</v>
      </c>
      <c r="E28" s="16">
        <f t="shared" si="5"/>
        <v>0</v>
      </c>
      <c r="F28" s="16">
        <f t="shared" si="5"/>
        <v>0</v>
      </c>
      <c r="G28" s="16">
        <f t="shared" si="5"/>
        <v>2.3699999999999999E-2</v>
      </c>
      <c r="H28" s="16">
        <f t="shared" si="5"/>
        <v>0.12130000000000001</v>
      </c>
      <c r="I28" s="16">
        <f t="shared" si="5"/>
        <v>0</v>
      </c>
      <c r="J28" s="19"/>
      <c r="K28" s="20"/>
      <c r="L28" s="20"/>
      <c r="M28" s="20"/>
      <c r="N28" s="16">
        <f>SUM(N27)</f>
        <v>0</v>
      </c>
      <c r="O28" s="11"/>
    </row>
    <row r="29" spans="1:18" s="11" customFormat="1" ht="12" customHeight="1" x14ac:dyDescent="0.25">
      <c r="A29" s="9" t="s">
        <v>130</v>
      </c>
      <c r="B29" s="9" t="s">
        <v>131</v>
      </c>
      <c r="C29" s="10">
        <f>SUM(D29:H29)</f>
        <v>0.43099999999999999</v>
      </c>
      <c r="D29" s="10"/>
      <c r="E29" s="10"/>
      <c r="F29" s="10">
        <f>262*5/10000</f>
        <v>0.13100000000000001</v>
      </c>
      <c r="G29" s="10"/>
      <c r="H29" s="10">
        <f>300*10/10000</f>
        <v>0.3</v>
      </c>
      <c r="I29" s="10"/>
      <c r="J29" s="10"/>
      <c r="K29" s="10"/>
      <c r="L29" s="10"/>
      <c r="M29" s="10"/>
      <c r="N29" s="10">
        <f>3140*10/10000</f>
        <v>3.14</v>
      </c>
      <c r="R29" s="3"/>
    </row>
    <row r="30" spans="1:18" ht="12" customHeight="1" x14ac:dyDescent="0.25">
      <c r="A30" s="12" t="s">
        <v>129</v>
      </c>
      <c r="B30" s="12"/>
      <c r="C30" s="16">
        <f>SUM(C29)</f>
        <v>0.43099999999999999</v>
      </c>
      <c r="D30" s="16">
        <f t="shared" ref="D30:I30" si="6">SUM(D29)</f>
        <v>0</v>
      </c>
      <c r="E30" s="16">
        <f t="shared" si="6"/>
        <v>0</v>
      </c>
      <c r="F30" s="16">
        <f t="shared" si="6"/>
        <v>0.13100000000000001</v>
      </c>
      <c r="G30" s="16">
        <f t="shared" si="6"/>
        <v>0</v>
      </c>
      <c r="H30" s="16">
        <f t="shared" si="6"/>
        <v>0.3</v>
      </c>
      <c r="I30" s="16">
        <f t="shared" si="6"/>
        <v>0</v>
      </c>
      <c r="J30" s="19"/>
      <c r="K30" s="20"/>
      <c r="L30" s="20"/>
      <c r="M30" s="20"/>
      <c r="N30" s="16">
        <f>SUM(N29)</f>
        <v>3.14</v>
      </c>
      <c r="O30" s="11"/>
    </row>
    <row r="31" spans="1:18" ht="12.75" customHeight="1" x14ac:dyDescent="0.25">
      <c r="A31" s="13" t="s">
        <v>30</v>
      </c>
      <c r="B31" s="17"/>
      <c r="C31" s="18">
        <f t="shared" ref="C31:I31" si="7">SUM(C30,C28,C26,C24,C22,C17,C9)</f>
        <v>10.1516</v>
      </c>
      <c r="D31" s="18">
        <f t="shared" si="7"/>
        <v>0</v>
      </c>
      <c r="E31" s="18">
        <f t="shared" si="7"/>
        <v>9.0999999999999998E-2</v>
      </c>
      <c r="F31" s="18">
        <f t="shared" si="7"/>
        <v>0.84970000000000001</v>
      </c>
      <c r="G31" s="18">
        <f t="shared" si="7"/>
        <v>1.2074</v>
      </c>
      <c r="H31" s="18">
        <f t="shared" si="7"/>
        <v>7.9990000000000006</v>
      </c>
      <c r="I31" s="18">
        <f t="shared" si="7"/>
        <v>0</v>
      </c>
      <c r="J31" s="21"/>
      <c r="K31" s="22"/>
      <c r="L31" s="22"/>
      <c r="M31" s="22"/>
      <c r="N31" s="18">
        <f>SUM(N30,N28,N26,N24,N22,N17,N9)</f>
        <v>3.14</v>
      </c>
      <c r="O31" s="11"/>
    </row>
    <row r="32" spans="1:18" ht="12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1"/>
    </row>
  </sheetData>
  <mergeCells count="23">
    <mergeCell ref="N2:N3"/>
    <mergeCell ref="A9:B9"/>
    <mergeCell ref="A17:B17"/>
    <mergeCell ref="A22:B22"/>
    <mergeCell ref="J9:M9"/>
    <mergeCell ref="J17:M17"/>
    <mergeCell ref="J22:M22"/>
    <mergeCell ref="J30:M30"/>
    <mergeCell ref="J31:M31"/>
    <mergeCell ref="A2:A3"/>
    <mergeCell ref="B2:B3"/>
    <mergeCell ref="C2:C3"/>
    <mergeCell ref="D2:H2"/>
    <mergeCell ref="I2:I3"/>
    <mergeCell ref="M2:M3"/>
    <mergeCell ref="J2:J3"/>
    <mergeCell ref="K2:K3"/>
    <mergeCell ref="L2:L3"/>
    <mergeCell ref="A26:B26"/>
    <mergeCell ref="A24:B24"/>
    <mergeCell ref="J24:M24"/>
    <mergeCell ref="J26:M26"/>
    <mergeCell ref="J28:M2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Footer>&amp;CTabulky ZPF list č.&amp;P</oddFooter>
  </headerFooter>
  <ignoredErrors>
    <ignoredError sqref="N29 F29 H29 C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celkový souhrn</vt:lpstr>
      <vt:lpstr>ZPF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Aust</dc:creator>
  <cp:lastModifiedBy>Alena Jónová</cp:lastModifiedBy>
  <cp:lastPrinted>2014-04-29T14:10:14Z</cp:lastPrinted>
  <dcterms:created xsi:type="dcterms:W3CDTF">2013-05-14T21:54:55Z</dcterms:created>
  <dcterms:modified xsi:type="dcterms:W3CDTF">2021-09-16T14:48:33Z</dcterms:modified>
</cp:coreProperties>
</file>